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C6" i="1" l="1"/>
  <c r="C36" i="1" l="1"/>
  <c r="B36" i="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C26" i="1" l="1"/>
  <c r="C4" i="3" s="1"/>
  <c r="C8" i="3"/>
  <c r="C3" i="3"/>
  <c r="B26" i="1"/>
  <c r="B4" i="3" s="1"/>
  <c r="B3" i="3"/>
  <c r="B8" i="3"/>
  <c r="D21" i="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<sst xmlns="http://schemas.openxmlformats.org/spreadsheetml/2006/main" count="127" uniqueCount="92">
  <si>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</si>
  <si>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</si>
  <si>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</si>
  <si>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</si>
  <si>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</si>
  <si>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</si>
  <si>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</si>
  <si>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</si>
  <si>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</si>
  <si>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</si>
  <si>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</si>
  <si>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</si>
  <si>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</si>
  <si>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</si>
  <si>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</si>
  <si>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</si>
  <si>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</si>
  <si>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</si>
  <si>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</si>
  <si>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</si>
  <si>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</si>
  <si>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</si>
  <si>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</si>
  <si>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</si>
  <si>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</si>
  <si>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</si>
  <si>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</si>
  <si>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</si>
  <si>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</si>
  <si>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</si>
  <si>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</si>
  <si>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</si>
  <si>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</si>
  <si>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</si>
  <si>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</si>
  <si>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</si>
  <si>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</si>
  <si>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</si>
  <si>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</si>
  <si>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</si>
  <si>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</si>
  <si>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</si>
  <si>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</si>
  <si>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</si>
  <si>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</si>
  <si>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</si>
  <si>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</si>
  <si>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</si>
  <si>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</si>
  <si>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</si>
  <si>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</si>
  <si>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</si>
  <si>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</si>
  <si>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</si>
  <si>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</si>
  <si>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</si>
  <si>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</si>
  <si>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</si>
  <si>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</si>
  <si>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</si>
  <si>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</si>
  <si>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</si>
  <si>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</si>
  <si>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</si>
  <si>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</si>
  <si>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</si>
  <si>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</si>
  <si>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</si>
  <si>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</si>
  <si>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</si>
  <si>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5/2/2016</t>
  </si>
  <si>
    <t>5/1/2017</t>
  </si>
  <si>
    <t xml:space="preserve">+4 ug; -1 grad </t>
  </si>
  <si>
    <t>-54 ug; +8 grad; -22 non-degree</t>
  </si>
  <si>
    <t>-35 ug; +16 grad; -1 non-degree</t>
  </si>
  <si>
    <t>+52 ug; +58 grad/prof</t>
  </si>
  <si>
    <t>-45 ug; +2 grad</t>
  </si>
  <si>
    <t>+88 ug; +7 grad; +0 non-degree</t>
  </si>
  <si>
    <t>-9 ug; -5 grad; +2 non-degree</t>
  </si>
  <si>
    <t>-9 grad/prof</t>
  </si>
  <si>
    <t>-98 ug; -13 grad; +2 non-degree</t>
  </si>
  <si>
    <t>+0 ug; -2 grad/prof</t>
  </si>
  <si>
    <t>-42 ug; +13 grad/prof; -4 non-degree</t>
  </si>
  <si>
    <t>-2 ug; -4 grad</t>
  </si>
  <si>
    <t>+1 ug; +6 grad;-1 non-degree</t>
  </si>
  <si>
    <t>-6 ug; -66 grad</t>
  </si>
  <si>
    <t>-30 ug; -18 grad</t>
  </si>
  <si>
    <t>-70 ug; -13 grad; +0 non-degree</t>
  </si>
  <si>
    <t>+7 ug; +81 grad</t>
  </si>
  <si>
    <t>+1 grad; -12 non-degree</t>
  </si>
  <si>
    <t>-122 ug; -3 high school; -14 non-degree</t>
  </si>
  <si>
    <t>Office of Institutional Research and Decision Support 5/1/2017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</si>
</sst>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4">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6" fillId="3" borderId="9"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3" fontId="36" fillId="5" borderId="33" xfId="0" applyNumberFormat="1" applyFont="1" applyFill="1" applyBorder="1" applyAlignment="1">
      <alignment horizontal="center" vertical="center" wrapText="1"/>
    </xf>
    <xf numFmtId="164" fontId="36" fillId="5" borderId="34"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285156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78" t="s">
        <v>37</v>
      </c>
      <c r="C1" s="179"/>
      <c r="D1" s="179"/>
      <c r="E1" s="6"/>
      <c r="F1" s="14"/>
      <c r="G1" s="158">
        <v>42856</v>
      </c>
      <c r="H1" s="159"/>
      <c r="I1" s="159"/>
      <c r="J1" s="159"/>
      <c r="K1" s="159"/>
      <c r="L1" s="159"/>
    </row>
    <row r="2" spans="1:12" s="3" customFormat="1" ht="16.5" customHeight="1" thickBot="1" x14ac:dyDescent="0.3">
      <c r="A2" s="180" t="s">
        <v>4</v>
      </c>
      <c r="B2" s="181"/>
      <c r="C2" s="181"/>
      <c r="D2" s="75"/>
      <c r="E2" s="75"/>
      <c r="F2" s="15"/>
      <c r="G2" s="182" t="s">
        <v>5</v>
      </c>
      <c r="H2" s="181"/>
      <c r="I2" s="181"/>
      <c r="J2" s="181"/>
      <c r="K2" s="87"/>
      <c r="L2" s="88"/>
    </row>
    <row r="3" spans="1:12" s="1" customFormat="1" ht="15.75" thickBot="1" x14ac:dyDescent="0.3">
      <c r="A3" s="69" t="s">
        <v>2</v>
      </c>
      <c r="B3" s="70" t="s">
        <v>70</v>
      </c>
      <c r="C3" s="70" t="s">
        <v>71</v>
      </c>
      <c r="D3" s="74" t="s">
        <v>0</v>
      </c>
      <c r="E3" s="72" t="s">
        <v>1</v>
      </c>
      <c r="F3" s="61"/>
      <c r="G3" s="69" t="s">
        <v>2</v>
      </c>
      <c r="H3" s="70" t="s">
        <v>70</v>
      </c>
      <c r="I3" s="70" t="s">
        <v>71</v>
      </c>
      <c r="J3" s="71" t="s">
        <v>0</v>
      </c>
      <c r="K3" s="72" t="s">
        <v>1</v>
      </c>
      <c r="L3" s="22" t="s">
        <v>42</v>
      </c>
    </row>
    <row r="4" spans="1:12" ht="15" x14ac:dyDescent="0.25">
      <c r="A4" s="73" t="s">
        <v>23</v>
      </c>
      <c r="B4" s="76">
        <v>50</v>
      </c>
      <c r="C4" s="76">
        <v>107</v>
      </c>
      <c r="D4" s="143">
        <f t="shared" ref="D4:D24" si="0">C4-B4</f>
        <v>57</v>
      </c>
      <c r="E4" s="144">
        <f t="shared" ref="E4:E24" si="1">D4/B4</f>
        <v>1.1399999999999999</v>
      </c>
      <c r="F4" s="25"/>
      <c r="G4" s="68" t="s">
        <v>23</v>
      </c>
      <c r="H4" s="66">
        <v>10</v>
      </c>
      <c r="I4" s="66">
        <v>13</v>
      </c>
      <c r="J4" s="145">
        <f>I4-H4</f>
        <v>3</v>
      </c>
      <c r="K4" s="108">
        <f>J4/H4</f>
        <v>0.3</v>
      </c>
      <c r="L4" s="102" t="s">
        <v>72</v>
      </c>
    </row>
    <row r="5" spans="1:12" ht="15" x14ac:dyDescent="0.25">
      <c r="A5" s="26" t="s">
        <v>24</v>
      </c>
      <c r="B5" s="76">
        <v>5896</v>
      </c>
      <c r="C5" s="76">
        <v>5533</v>
      </c>
      <c r="D5" s="95">
        <f t="shared" si="0"/>
        <v>-363</v>
      </c>
      <c r="E5" s="97">
        <f t="shared" si="1"/>
        <v>-6.1567164179104475E-2</v>
      </c>
      <c r="F5" s="25"/>
      <c r="G5" s="18" t="s">
        <v>24</v>
      </c>
      <c r="H5" s="66">
        <v>609</v>
      </c>
      <c r="I5" s="66">
        <v>541</v>
      </c>
      <c r="J5" s="89">
        <f t="shared" ref="J5:J26" si="2">I5-H5</f>
        <v>-68</v>
      </c>
      <c r="K5" s="92">
        <f t="shared" ref="K5:K26" si="3">J5/H5</f>
        <v>-0.1116584564860427</v>
      </c>
      <c r="L5" s="102" t="s">
        <v>73</v>
      </c>
    </row>
    <row r="6" spans="1:12" ht="15" x14ac:dyDescent="0.25">
      <c r="A6" s="26" t="s">
        <v>29</v>
      </c>
      <c r="B6" s="76">
        <v>17683</v>
      </c>
      <c r="C6" s="76">
        <f>6944+11009</f>
        <v>17953</v>
      </c>
      <c r="D6" s="91">
        <f t="shared" si="0"/>
        <v>270</v>
      </c>
      <c r="E6" s="94">
        <f t="shared" si="1"/>
        <v>1.5268902335576543E-2</v>
      </c>
      <c r="F6" s="25"/>
      <c r="G6" s="18" t="s">
        <v>29</v>
      </c>
      <c r="H6" s="66">
        <v>1649</v>
      </c>
      <c r="I6" s="66">
        <v>1629</v>
      </c>
      <c r="J6" s="89">
        <f t="shared" si="2"/>
        <v>-20</v>
      </c>
      <c r="K6" s="92">
        <f t="shared" si="3"/>
        <v>-1.2128562765312311E-2</v>
      </c>
      <c r="L6" s="103" t="s">
        <v>74</v>
      </c>
    </row>
    <row r="7" spans="1:12" ht="15.75" customHeight="1" x14ac:dyDescent="0.25">
      <c r="A7" s="26" t="s">
        <v>28</v>
      </c>
      <c r="B7" s="76">
        <v>2778</v>
      </c>
      <c r="C7" s="76">
        <v>3656</v>
      </c>
      <c r="D7" s="91">
        <f t="shared" si="0"/>
        <v>878</v>
      </c>
      <c r="E7" s="94">
        <f t="shared" si="1"/>
        <v>0.31605471562275017</v>
      </c>
      <c r="F7" s="25"/>
      <c r="G7" s="18" t="s">
        <v>28</v>
      </c>
      <c r="H7" s="66">
        <v>265</v>
      </c>
      <c r="I7" s="66">
        <v>375</v>
      </c>
      <c r="J7" s="90">
        <f t="shared" si="2"/>
        <v>110</v>
      </c>
      <c r="K7" s="93">
        <f t="shared" si="3"/>
        <v>0.41509433962264153</v>
      </c>
      <c r="L7" s="103" t="s">
        <v>75</v>
      </c>
    </row>
    <row r="8" spans="1:12" ht="15" x14ac:dyDescent="0.25">
      <c r="A8" s="26" t="s">
        <v>41</v>
      </c>
      <c r="B8" s="76">
        <v>5476.5</v>
      </c>
      <c r="C8" s="76">
        <v>5248</v>
      </c>
      <c r="D8" s="95">
        <f t="shared" si="0"/>
        <v>-228.5</v>
      </c>
      <c r="E8" s="97">
        <f t="shared" si="1"/>
        <v>-4.1723728658814935E-2</v>
      </c>
      <c r="F8" s="25"/>
      <c r="G8" s="18" t="s">
        <v>41</v>
      </c>
      <c r="H8" s="66">
        <v>435</v>
      </c>
      <c r="I8" s="66">
        <v>392</v>
      </c>
      <c r="J8" s="89">
        <f t="shared" si="2"/>
        <v>-43</v>
      </c>
      <c r="K8" s="92">
        <f t="shared" si="3"/>
        <v>-9.8850574712643677E-2</v>
      </c>
      <c r="L8" s="103" t="s">
        <v>76</v>
      </c>
    </row>
    <row r="9" spans="1:12" ht="15" x14ac:dyDescent="0.25">
      <c r="A9" s="26" t="s">
        <v>55</v>
      </c>
      <c r="B9" s="76">
        <v>5439</v>
      </c>
      <c r="C9" s="76">
        <v>6395</v>
      </c>
      <c r="D9" s="91">
        <f t="shared" si="0"/>
        <v>956</v>
      </c>
      <c r="E9" s="94">
        <f t="shared" si="1"/>
        <v>0.17576760433903291</v>
      </c>
      <c r="F9" s="25"/>
      <c r="G9" s="26" t="s">
        <v>55</v>
      </c>
      <c r="H9" s="66">
        <v>487</v>
      </c>
      <c r="I9" s="66">
        <v>582</v>
      </c>
      <c r="J9" s="90">
        <f t="shared" si="2"/>
        <v>95</v>
      </c>
      <c r="K9" s="93">
        <f t="shared" si="3"/>
        <v>0.19507186858316222</v>
      </c>
      <c r="L9" s="103" t="s">
        <v>77</v>
      </c>
    </row>
    <row r="10" spans="1:12" ht="15" x14ac:dyDescent="0.25">
      <c r="A10" s="26" t="s">
        <v>48</v>
      </c>
      <c r="B10" s="76">
        <v>15276.5</v>
      </c>
      <c r="C10" s="76">
        <v>15057.5</v>
      </c>
      <c r="D10" s="95">
        <f t="shared" si="0"/>
        <v>-219</v>
      </c>
      <c r="E10" s="97">
        <f t="shared" si="1"/>
        <v>-1.4335744444080778E-2</v>
      </c>
      <c r="F10" s="25"/>
      <c r="G10" s="18" t="s">
        <v>48</v>
      </c>
      <c r="H10" s="66">
        <v>922</v>
      </c>
      <c r="I10" s="66">
        <v>910</v>
      </c>
      <c r="J10" s="89">
        <f t="shared" si="2"/>
        <v>-12</v>
      </c>
      <c r="K10" s="92">
        <f t="shared" si="3"/>
        <v>-1.3015184381778741E-2</v>
      </c>
      <c r="L10" s="103" t="s">
        <v>78</v>
      </c>
    </row>
    <row r="11" spans="1:12" ht="14.25" customHeight="1" x14ac:dyDescent="0.25">
      <c r="A11" s="26" t="s">
        <v>38</v>
      </c>
      <c r="B11" s="76">
        <v>7592</v>
      </c>
      <c r="C11" s="76">
        <v>7223</v>
      </c>
      <c r="D11" s="95">
        <f t="shared" si="0"/>
        <v>-369</v>
      </c>
      <c r="E11" s="97">
        <f t="shared" si="1"/>
        <v>-4.8603793466807169E-2</v>
      </c>
      <c r="F11" s="25"/>
      <c r="G11" s="18" t="s">
        <v>38</v>
      </c>
      <c r="H11" s="66">
        <v>577</v>
      </c>
      <c r="I11" s="66">
        <v>568</v>
      </c>
      <c r="J11" s="89">
        <f t="shared" si="2"/>
        <v>-9</v>
      </c>
      <c r="K11" s="92">
        <f t="shared" si="3"/>
        <v>-1.5597920277296361E-2</v>
      </c>
      <c r="L11" s="103" t="s">
        <v>79</v>
      </c>
    </row>
    <row r="12" spans="1:12" ht="15" x14ac:dyDescent="0.25">
      <c r="A12" s="26" t="s">
        <v>56</v>
      </c>
      <c r="B12" s="76">
        <v>24686</v>
      </c>
      <c r="C12" s="76">
        <v>22396</v>
      </c>
      <c r="D12" s="95">
        <f t="shared" si="0"/>
        <v>-2290</v>
      </c>
      <c r="E12" s="97">
        <f t="shared" si="1"/>
        <v>-9.2765130033217208E-2</v>
      </c>
      <c r="F12" s="25"/>
      <c r="G12" s="18" t="s">
        <v>56</v>
      </c>
      <c r="H12" s="66">
        <v>1117</v>
      </c>
      <c r="I12" s="66">
        <v>1008</v>
      </c>
      <c r="J12" s="89">
        <f t="shared" si="2"/>
        <v>-109</v>
      </c>
      <c r="K12" s="92">
        <f t="shared" si="3"/>
        <v>-9.7582811101163833E-2</v>
      </c>
      <c r="L12" s="103" t="s">
        <v>80</v>
      </c>
    </row>
    <row r="13" spans="1:12" ht="15" customHeight="1" x14ac:dyDescent="0.25">
      <c r="A13" s="26" t="s">
        <v>44</v>
      </c>
      <c r="B13" s="76">
        <v>1112</v>
      </c>
      <c r="C13" s="76">
        <v>1395</v>
      </c>
      <c r="D13" s="91">
        <f t="shared" si="0"/>
        <v>283</v>
      </c>
      <c r="E13" s="94">
        <f t="shared" si="1"/>
        <v>0.25449640287769787</v>
      </c>
      <c r="F13" s="25"/>
      <c r="G13" s="18" t="s">
        <v>44</v>
      </c>
      <c r="H13" s="66">
        <v>85</v>
      </c>
      <c r="I13" s="66">
        <v>83</v>
      </c>
      <c r="J13" s="89">
        <f t="shared" si="2"/>
        <v>-2</v>
      </c>
      <c r="K13" s="92">
        <f t="shared" si="3"/>
        <v>-2.3529411764705882E-2</v>
      </c>
      <c r="L13" s="104" t="s">
        <v>81</v>
      </c>
    </row>
    <row r="14" spans="1:12" ht="14.25" customHeight="1" x14ac:dyDescent="0.25">
      <c r="A14" s="26" t="s">
        <v>25</v>
      </c>
      <c r="B14" s="76">
        <v>7620</v>
      </c>
      <c r="C14" s="76">
        <v>7616</v>
      </c>
      <c r="D14" s="124">
        <f t="shared" si="0"/>
        <v>-4</v>
      </c>
      <c r="E14" s="125">
        <f t="shared" si="1"/>
        <v>-5.2493438320209973E-4</v>
      </c>
      <c r="F14" s="25"/>
      <c r="G14" s="18" t="s">
        <v>25</v>
      </c>
      <c r="H14" s="66">
        <v>728</v>
      </c>
      <c r="I14" s="66">
        <v>695</v>
      </c>
      <c r="J14" s="89">
        <f t="shared" si="2"/>
        <v>-33</v>
      </c>
      <c r="K14" s="92">
        <f t="shared" si="3"/>
        <v>-4.5329670329670328E-2</v>
      </c>
      <c r="L14" s="104" t="s">
        <v>82</v>
      </c>
    </row>
    <row r="15" spans="1:12" ht="15" x14ac:dyDescent="0.25">
      <c r="A15" s="26" t="s">
        <v>46</v>
      </c>
      <c r="B15" s="76">
        <v>547</v>
      </c>
      <c r="C15" s="76">
        <v>471</v>
      </c>
      <c r="D15" s="95">
        <f t="shared" si="0"/>
        <v>-76</v>
      </c>
      <c r="E15" s="97">
        <f t="shared" si="1"/>
        <v>-0.13893967093235832</v>
      </c>
      <c r="F15" s="25"/>
      <c r="G15" s="27" t="s">
        <v>46</v>
      </c>
      <c r="H15" s="66">
        <v>78</v>
      </c>
      <c r="I15" s="66">
        <v>72</v>
      </c>
      <c r="J15" s="89">
        <f t="shared" si="2"/>
        <v>-6</v>
      </c>
      <c r="K15" s="92">
        <f t="shared" si="3"/>
        <v>-7.6923076923076927E-2</v>
      </c>
      <c r="L15" s="103" t="s">
        <v>83</v>
      </c>
    </row>
    <row r="16" spans="1:12" ht="16.5" customHeight="1" x14ac:dyDescent="0.25">
      <c r="A16" s="26" t="s">
        <v>22</v>
      </c>
      <c r="B16" s="76">
        <v>9703</v>
      </c>
      <c r="C16" s="76">
        <v>9847</v>
      </c>
      <c r="D16" s="91">
        <f t="shared" si="0"/>
        <v>144</v>
      </c>
      <c r="E16" s="94">
        <f t="shared" si="1"/>
        <v>1.4840770895599299E-2</v>
      </c>
      <c r="F16" s="25"/>
      <c r="G16" s="18" t="s">
        <v>22</v>
      </c>
      <c r="H16" s="66">
        <v>577</v>
      </c>
      <c r="I16" s="66">
        <v>583</v>
      </c>
      <c r="J16" s="90">
        <f t="shared" si="2"/>
        <v>6</v>
      </c>
      <c r="K16" s="93">
        <f t="shared" si="3"/>
        <v>1.0398613518197574E-2</v>
      </c>
      <c r="L16" s="103" t="s">
        <v>84</v>
      </c>
    </row>
    <row r="17" spans="1:12" ht="15" x14ac:dyDescent="0.25">
      <c r="A17" s="26" t="s">
        <v>3</v>
      </c>
      <c r="B17" s="76">
        <v>5799</v>
      </c>
      <c r="C17" s="76">
        <v>5353</v>
      </c>
      <c r="D17" s="95">
        <f t="shared" si="0"/>
        <v>-446</v>
      </c>
      <c r="E17" s="97">
        <f t="shared" si="1"/>
        <v>-7.6909812036558028E-2</v>
      </c>
      <c r="F17" s="25"/>
      <c r="G17" s="18" t="s">
        <v>3</v>
      </c>
      <c r="H17" s="66">
        <v>579</v>
      </c>
      <c r="I17" s="66">
        <v>519</v>
      </c>
      <c r="J17" s="89">
        <f t="shared" si="2"/>
        <v>-60</v>
      </c>
      <c r="K17" s="92">
        <f t="shared" si="3"/>
        <v>-0.10362694300518134</v>
      </c>
      <c r="L17" s="103" t="s">
        <v>85</v>
      </c>
    </row>
    <row r="18" spans="1:12" ht="15" x14ac:dyDescent="0.25">
      <c r="A18" s="18" t="s">
        <v>43</v>
      </c>
      <c r="B18" s="76">
        <v>4159</v>
      </c>
      <c r="C18" s="76">
        <v>3616</v>
      </c>
      <c r="D18" s="124">
        <f t="shared" si="0"/>
        <v>-543</v>
      </c>
      <c r="E18" s="125">
        <f t="shared" si="1"/>
        <v>-0.13056023082471749</v>
      </c>
      <c r="F18" s="25"/>
      <c r="G18" s="18" t="s">
        <v>43</v>
      </c>
      <c r="H18" s="66">
        <v>288</v>
      </c>
      <c r="I18" s="66">
        <v>240</v>
      </c>
      <c r="J18" s="89">
        <f t="shared" si="2"/>
        <v>-48</v>
      </c>
      <c r="K18" s="92">
        <f t="shared" si="3"/>
        <v>-0.16666666666666666</v>
      </c>
      <c r="L18" s="103" t="s">
        <v>86</v>
      </c>
    </row>
    <row r="19" spans="1:12" ht="15.75" customHeight="1" x14ac:dyDescent="0.25">
      <c r="A19" s="26" t="s">
        <v>26</v>
      </c>
      <c r="B19" s="76">
        <v>33205</v>
      </c>
      <c r="C19" s="76">
        <v>33115</v>
      </c>
      <c r="D19" s="124">
        <f t="shared" si="0"/>
        <v>-90</v>
      </c>
      <c r="E19" s="125">
        <f t="shared" si="1"/>
        <v>-2.7104351754253879E-3</v>
      </c>
      <c r="F19" s="25"/>
      <c r="G19" s="18" t="s">
        <v>26</v>
      </c>
      <c r="H19" s="66">
        <v>1583</v>
      </c>
      <c r="I19" s="66">
        <v>1500</v>
      </c>
      <c r="J19" s="89">
        <f t="shared" si="2"/>
        <v>-83</v>
      </c>
      <c r="K19" s="92">
        <f t="shared" si="3"/>
        <v>-5.2432090966519268E-2</v>
      </c>
      <c r="L19" s="103" t="s">
        <v>87</v>
      </c>
    </row>
    <row r="20" spans="1:12" ht="15" x14ac:dyDescent="0.25">
      <c r="A20" s="26" t="s">
        <v>47</v>
      </c>
      <c r="B20" s="76">
        <v>4318</v>
      </c>
      <c r="C20" s="76">
        <v>5036.5</v>
      </c>
      <c r="D20" s="91">
        <f t="shared" si="0"/>
        <v>718.5</v>
      </c>
      <c r="E20" s="94">
        <f t="shared" si="1"/>
        <v>0.16639647985178324</v>
      </c>
      <c r="F20" s="25"/>
      <c r="G20" s="18" t="s">
        <v>47</v>
      </c>
      <c r="H20" s="66">
        <v>361</v>
      </c>
      <c r="I20" s="66">
        <v>449</v>
      </c>
      <c r="J20" s="90">
        <f t="shared" si="2"/>
        <v>88</v>
      </c>
      <c r="K20" s="93">
        <f t="shared" si="3"/>
        <v>0.24376731301939059</v>
      </c>
      <c r="L20" s="103" t="s">
        <v>88</v>
      </c>
    </row>
    <row r="21" spans="1:12" ht="15" customHeight="1" x14ac:dyDescent="0.25">
      <c r="A21" s="26" t="s">
        <v>51</v>
      </c>
      <c r="B21" s="76">
        <v>0</v>
      </c>
      <c r="C21" s="76">
        <v>0</v>
      </c>
      <c r="D21" s="121">
        <f>C21-B21</f>
        <v>0</v>
      </c>
      <c r="E21" s="122" t="s">
        <v>53</v>
      </c>
      <c r="F21" s="25"/>
      <c r="G21" s="18" t="s">
        <v>58</v>
      </c>
      <c r="H21" s="66">
        <v>45</v>
      </c>
      <c r="I21" s="66">
        <v>34</v>
      </c>
      <c r="J21" s="95">
        <f t="shared" si="2"/>
        <v>-11</v>
      </c>
      <c r="K21" s="97">
        <f t="shared" si="3"/>
        <v>-0.24444444444444444</v>
      </c>
      <c r="L21" s="105" t="s">
        <v>89</v>
      </c>
    </row>
    <row r="22" spans="1:12" ht="15" customHeight="1" x14ac:dyDescent="0.25">
      <c r="A22" s="26" t="s">
        <v>7</v>
      </c>
      <c r="B22" s="76">
        <v>68</v>
      </c>
      <c r="C22" s="76">
        <v>9</v>
      </c>
      <c r="D22" s="124">
        <f t="shared" si="0"/>
        <v>-59</v>
      </c>
      <c r="E22" s="125">
        <f t="shared" si="1"/>
        <v>-0.86764705882352944</v>
      </c>
      <c r="F22" s="28"/>
      <c r="G22" s="18" t="s">
        <v>27</v>
      </c>
      <c r="H22" s="66">
        <v>2255</v>
      </c>
      <c r="I22" s="66">
        <v>2116</v>
      </c>
      <c r="J22" s="89">
        <f t="shared" si="2"/>
        <v>-139</v>
      </c>
      <c r="K22" s="92">
        <f t="shared" si="3"/>
        <v>-6.1640798226164077E-2</v>
      </c>
      <c r="L22" s="106" t="s">
        <v>90</v>
      </c>
    </row>
    <row r="23" spans="1:12" ht="17.25" customHeight="1" x14ac:dyDescent="0.25">
      <c r="A23" s="45" t="s">
        <v>27</v>
      </c>
      <c r="B23" s="76">
        <v>92</v>
      </c>
      <c r="C23" s="76">
        <v>202</v>
      </c>
      <c r="D23" s="91">
        <f t="shared" si="0"/>
        <v>110</v>
      </c>
      <c r="E23" s="94">
        <f t="shared" si="1"/>
        <v>1.1956521739130435</v>
      </c>
      <c r="F23" s="29"/>
      <c r="G23" s="18"/>
      <c r="H23" s="40"/>
      <c r="I23" s="85"/>
      <c r="J23" s="38"/>
      <c r="K23" s="41"/>
      <c r="L23" s="86"/>
    </row>
    <row r="24" spans="1:12" ht="14.25" customHeight="1" x14ac:dyDescent="0.25">
      <c r="A24" s="46" t="s">
        <v>36</v>
      </c>
      <c r="B24" s="77">
        <f>SUM(B4:B23)</f>
        <v>151500</v>
      </c>
      <c r="C24" s="77">
        <f>SUM(C4:C23)</f>
        <v>150229</v>
      </c>
      <c r="D24" s="126">
        <f t="shared" si="0"/>
        <v>-1271</v>
      </c>
      <c r="E24" s="127">
        <f t="shared" si="1"/>
        <v>-8.3894389438943888E-3</v>
      </c>
      <c r="F24" s="28"/>
      <c r="G24" s="42" t="s">
        <v>60</v>
      </c>
      <c r="H24" s="65">
        <f>SUM(H4:H23)</f>
        <v>12650</v>
      </c>
      <c r="I24" s="65">
        <f>SUM(I4:I23)</f>
        <v>12309</v>
      </c>
      <c r="J24" s="146">
        <f t="shared" si="2"/>
        <v>-341</v>
      </c>
      <c r="K24" s="147">
        <f t="shared" si="3"/>
        <v>-2.6956521739130435E-2</v>
      </c>
      <c r="L24" s="21"/>
    </row>
    <row r="25" spans="1:12" ht="15" x14ac:dyDescent="0.25">
      <c r="A25" s="43" t="s">
        <v>17</v>
      </c>
      <c r="B25" s="60">
        <v>7151</v>
      </c>
      <c r="C25" s="60">
        <v>7002</v>
      </c>
      <c r="D25" s="150">
        <f t="shared" ref="D25:D26" si="4">C25-B25</f>
        <v>-149</v>
      </c>
      <c r="E25" s="151">
        <f t="shared" ref="E25:E26" si="5">D25/B25</f>
        <v>-2.0836246678786183E-2</v>
      </c>
      <c r="F25" s="28"/>
      <c r="G25" s="43" t="s">
        <v>17</v>
      </c>
      <c r="H25" s="79">
        <v>591</v>
      </c>
      <c r="I25" s="79">
        <v>575</v>
      </c>
      <c r="J25" s="152">
        <f>I25-H25</f>
        <v>-16</v>
      </c>
      <c r="K25" s="153">
        <f>J25/H25</f>
        <v>-2.7072758037225041E-2</v>
      </c>
      <c r="L25" s="39"/>
    </row>
    <row r="26" spans="1:12" ht="18" customHeight="1" thickBot="1" x14ac:dyDescent="0.3">
      <c r="A26" s="137" t="s">
        <v>52</v>
      </c>
      <c r="B26" s="138">
        <f>SUM(B24:B25)</f>
        <v>158651</v>
      </c>
      <c r="C26" s="138">
        <f>SUM(C24:C25)</f>
        <v>157231</v>
      </c>
      <c r="D26" s="139">
        <f t="shared" si="4"/>
        <v>-1420</v>
      </c>
      <c r="E26" s="140">
        <f t="shared" si="5"/>
        <v>-8.9504635961954234E-3</v>
      </c>
      <c r="F26" s="30"/>
      <c r="G26" s="44" t="s">
        <v>52</v>
      </c>
      <c r="H26" s="78">
        <f>SUM(H24:H25)</f>
        <v>13241</v>
      </c>
      <c r="I26" s="78">
        <f>SUM(I24:I25)</f>
        <v>12884</v>
      </c>
      <c r="J26" s="148">
        <f t="shared" si="2"/>
        <v>-357</v>
      </c>
      <c r="K26" s="149">
        <f t="shared" si="3"/>
        <v>-2.6961709840646476E-2</v>
      </c>
      <c r="L26" s="154" t="s">
        <v>61</v>
      </c>
    </row>
    <row r="27" spans="1:12" ht="14.25" customHeight="1" thickTop="1" x14ac:dyDescent="0.2">
      <c r="A27" s="192"/>
      <c r="B27" s="193"/>
      <c r="C27" s="193"/>
      <c r="D27" s="193"/>
      <c r="E27" s="193"/>
      <c r="F27" s="31"/>
      <c r="G27" s="162"/>
      <c r="H27" s="163"/>
      <c r="I27" s="163"/>
      <c r="J27" s="163"/>
      <c r="K27" s="163"/>
      <c r="L27" s="155"/>
    </row>
    <row r="28" spans="1:12" s="13" customFormat="1" ht="13.5" customHeight="1" x14ac:dyDescent="0.2">
      <c r="A28" s="183" t="s">
        <v>12</v>
      </c>
      <c r="B28" s="184"/>
      <c r="C28" s="184"/>
      <c r="D28" s="184"/>
      <c r="E28" s="184"/>
      <c r="F28" s="17"/>
      <c r="G28" s="164"/>
      <c r="H28" s="164"/>
      <c r="I28" s="164"/>
      <c r="J28" s="164"/>
      <c r="K28" s="164"/>
      <c r="L28" s="155"/>
    </row>
    <row r="29" spans="1:12" ht="10.5" customHeight="1" thickBot="1" x14ac:dyDescent="0.25">
      <c r="A29" s="183"/>
      <c r="B29" s="185"/>
      <c r="C29" s="185"/>
      <c r="D29" s="185"/>
      <c r="E29" s="185"/>
      <c r="F29" s="17"/>
      <c r="G29" s="164"/>
      <c r="H29" s="164"/>
      <c r="I29" s="164"/>
      <c r="J29" s="164"/>
      <c r="K29" s="164"/>
      <c r="L29" s="155"/>
    </row>
    <row r="30" spans="1:12" s="13" customFormat="1" ht="13.5" customHeight="1" thickBot="1" x14ac:dyDescent="0.25">
      <c r="A30" s="101" t="s">
        <v>49</v>
      </c>
      <c r="B30" s="19">
        <v>2016</v>
      </c>
      <c r="C30" s="19">
        <v>2017</v>
      </c>
      <c r="D30" s="128" t="s">
        <v>0</v>
      </c>
      <c r="E30" s="129" t="s">
        <v>1</v>
      </c>
      <c r="F30" s="31"/>
      <c r="G30" s="81" t="s">
        <v>40</v>
      </c>
      <c r="H30" s="19">
        <v>2016</v>
      </c>
      <c r="I30" s="19">
        <v>2017</v>
      </c>
      <c r="J30" s="19" t="s">
        <v>0</v>
      </c>
      <c r="K30" s="20" t="s">
        <v>1</v>
      </c>
      <c r="L30" s="175" t="s">
        <v>59</v>
      </c>
    </row>
    <row r="31" spans="1:12" ht="17.25" customHeight="1" x14ac:dyDescent="0.25">
      <c r="A31" s="109" t="s">
        <v>31</v>
      </c>
      <c r="B31" s="123">
        <v>584</v>
      </c>
      <c r="C31" s="80">
        <v>399</v>
      </c>
      <c r="D31" s="131">
        <f>C31-B31</f>
        <v>-185</v>
      </c>
      <c r="E31" s="132">
        <f>D31/B31</f>
        <v>-0.31678082191780821</v>
      </c>
      <c r="F31" s="32"/>
      <c r="G31" s="62" t="s">
        <v>10</v>
      </c>
      <c r="H31" s="111">
        <v>9607</v>
      </c>
      <c r="I31" s="111">
        <v>9271</v>
      </c>
      <c r="J31" s="95">
        <f>I31-H31</f>
        <v>-336</v>
      </c>
      <c r="K31" s="96">
        <f>J31/H31</f>
        <v>-3.4974497762048508E-2</v>
      </c>
      <c r="L31" s="176"/>
    </row>
    <row r="32" spans="1:12" s="3" customFormat="1" ht="16.5" customHeight="1" x14ac:dyDescent="0.25">
      <c r="A32" s="110" t="s">
        <v>6</v>
      </c>
      <c r="B32" s="123">
        <v>2546</v>
      </c>
      <c r="C32" s="80">
        <v>2519</v>
      </c>
      <c r="D32" s="131">
        <f t="shared" ref="D32:D34" si="6">C32-B32</f>
        <v>-27</v>
      </c>
      <c r="E32" s="132">
        <f t="shared" ref="E32:E34" si="7">D32/B32</f>
        <v>-1.0604870384917517E-2</v>
      </c>
      <c r="F32" s="32"/>
      <c r="G32" s="26" t="s">
        <v>11</v>
      </c>
      <c r="H32" s="112">
        <v>122986</v>
      </c>
      <c r="I32" s="112">
        <v>121090</v>
      </c>
      <c r="J32" s="95">
        <f>I32-H32</f>
        <v>-1896</v>
      </c>
      <c r="K32" s="96">
        <f>J32/H32</f>
        <v>-1.5416388857268306E-2</v>
      </c>
      <c r="L32" s="176"/>
    </row>
    <row r="33" spans="1:12" ht="15" customHeight="1" x14ac:dyDescent="0.25">
      <c r="A33" s="110" t="s">
        <v>32</v>
      </c>
      <c r="B33" s="123">
        <v>2691</v>
      </c>
      <c r="C33" s="80">
        <v>2665</v>
      </c>
      <c r="D33" s="131">
        <f t="shared" si="6"/>
        <v>-26</v>
      </c>
      <c r="E33" s="132">
        <f t="shared" si="7"/>
        <v>-9.6618357487922701E-3</v>
      </c>
      <c r="F33" s="32"/>
      <c r="G33" s="63" t="s">
        <v>13</v>
      </c>
      <c r="H33" s="113">
        <v>11636</v>
      </c>
      <c r="I33" s="113">
        <v>11255</v>
      </c>
      <c r="J33" s="133">
        <f>I33-H33</f>
        <v>-381</v>
      </c>
      <c r="K33" s="134">
        <f>J33/H33</f>
        <v>-3.2743210725335169E-2</v>
      </c>
      <c r="L33" s="176"/>
    </row>
    <row r="34" spans="1:12" ht="15.75" customHeight="1" thickBot="1" x14ac:dyDescent="0.3">
      <c r="A34" s="110" t="s">
        <v>33</v>
      </c>
      <c r="B34" s="123">
        <v>4476</v>
      </c>
      <c r="C34" s="80">
        <v>4365</v>
      </c>
      <c r="D34" s="131">
        <f t="shared" si="6"/>
        <v>-111</v>
      </c>
      <c r="E34" s="132">
        <f t="shared" si="7"/>
        <v>-2.4798927613941018E-2</v>
      </c>
      <c r="F34" s="32"/>
      <c r="G34" s="64" t="s">
        <v>14</v>
      </c>
      <c r="H34" s="114">
        <v>140429.5</v>
      </c>
      <c r="I34" s="114">
        <v>138461</v>
      </c>
      <c r="J34" s="135">
        <f>I34-H34</f>
        <v>-1968.5</v>
      </c>
      <c r="K34" s="136">
        <f>J34/H34</f>
        <v>-1.4017709954105085E-2</v>
      </c>
      <c r="L34" s="177"/>
    </row>
    <row r="35" spans="1:12" ht="15.75" thickBot="1" x14ac:dyDescent="0.3">
      <c r="A35" s="58" t="s">
        <v>39</v>
      </c>
      <c r="B35" s="65">
        <f>SUM(B31:B34)</f>
        <v>10297</v>
      </c>
      <c r="C35" s="65">
        <f>SUM(C31:C34)</f>
        <v>9948</v>
      </c>
      <c r="D35" s="130">
        <f t="shared" ref="D35:D39" si="8">C35-B35</f>
        <v>-349</v>
      </c>
      <c r="E35" s="127">
        <f t="shared" ref="E35:E37" si="9">D35/B35</f>
        <v>-3.3893367000097117E-2</v>
      </c>
      <c r="F35" s="32"/>
      <c r="G35" s="55"/>
      <c r="H35" s="115"/>
      <c r="I35" s="120"/>
      <c r="J35" s="47"/>
      <c r="K35" s="47"/>
      <c r="L35" s="165"/>
    </row>
    <row r="36" spans="1:12" ht="16.5" customHeight="1" thickBot="1" x14ac:dyDescent="0.3">
      <c r="A36" s="57" t="s">
        <v>35</v>
      </c>
      <c r="B36" s="66">
        <f>45+152</f>
        <v>197</v>
      </c>
      <c r="C36" s="66">
        <f>40+142</f>
        <v>182</v>
      </c>
      <c r="D36" s="98">
        <f t="shared" si="8"/>
        <v>-15</v>
      </c>
      <c r="E36" s="97">
        <f t="shared" si="9"/>
        <v>-7.6142131979695438E-2</v>
      </c>
      <c r="F36" s="32"/>
      <c r="G36" s="82" t="s">
        <v>9</v>
      </c>
      <c r="H36" s="19">
        <v>2016</v>
      </c>
      <c r="I36" s="19">
        <v>2017</v>
      </c>
      <c r="J36" s="83" t="s">
        <v>0</v>
      </c>
      <c r="K36" s="84" t="s">
        <v>1</v>
      </c>
      <c r="L36" s="166"/>
    </row>
    <row r="37" spans="1:12" ht="15" customHeight="1" x14ac:dyDescent="0.25">
      <c r="A37" s="58" t="s">
        <v>7</v>
      </c>
      <c r="B37" s="65">
        <v>1489</v>
      </c>
      <c r="C37" s="65">
        <v>1514</v>
      </c>
      <c r="D37" s="141">
        <f t="shared" si="8"/>
        <v>25</v>
      </c>
      <c r="E37" s="142">
        <f t="shared" si="9"/>
        <v>1.6789791806581598E-2</v>
      </c>
      <c r="F37" s="32"/>
      <c r="G37" s="52" t="s">
        <v>10</v>
      </c>
      <c r="H37" s="116">
        <v>646</v>
      </c>
      <c r="I37" s="116">
        <v>677</v>
      </c>
      <c r="J37" s="107">
        <f>I37-H37</f>
        <v>31</v>
      </c>
      <c r="K37" s="108">
        <f>J37/H37</f>
        <v>4.7987616099071206E-2</v>
      </c>
      <c r="L37" s="166"/>
    </row>
    <row r="38" spans="1:12" ht="14.25" customHeight="1" x14ac:dyDescent="0.25">
      <c r="A38" s="58" t="s">
        <v>8</v>
      </c>
      <c r="B38" s="65">
        <v>592</v>
      </c>
      <c r="C38" s="65">
        <v>628</v>
      </c>
      <c r="D38" s="141">
        <f t="shared" si="8"/>
        <v>36</v>
      </c>
      <c r="E38" s="142">
        <f>D38/B38</f>
        <v>6.0810810810810814E-2</v>
      </c>
      <c r="F38" s="17"/>
      <c r="G38" s="18" t="s">
        <v>11</v>
      </c>
      <c r="H38" s="117">
        <v>7777</v>
      </c>
      <c r="I38" s="117">
        <v>8492</v>
      </c>
      <c r="J38" s="107">
        <f>I38-H38</f>
        <v>715</v>
      </c>
      <c r="K38" s="108">
        <f>J38/H38</f>
        <v>9.1937765205091934E-2</v>
      </c>
      <c r="L38" s="166"/>
    </row>
    <row r="39" spans="1:12" ht="16.5" customHeight="1" thickBot="1" x14ac:dyDescent="0.3">
      <c r="A39" s="59" t="s">
        <v>34</v>
      </c>
      <c r="B39" s="67">
        <v>75</v>
      </c>
      <c r="C39" s="67">
        <v>37</v>
      </c>
      <c r="D39" s="99">
        <f t="shared" si="8"/>
        <v>-38</v>
      </c>
      <c r="E39" s="100">
        <f>D39/B39</f>
        <v>-0.50666666666666671</v>
      </c>
      <c r="F39" s="17"/>
      <c r="G39" s="53" t="s">
        <v>15</v>
      </c>
      <c r="H39" s="118">
        <v>1014</v>
      </c>
      <c r="I39" s="118">
        <v>1053</v>
      </c>
      <c r="J39" s="48">
        <f>I39-H39</f>
        <v>39</v>
      </c>
      <c r="K39" s="49">
        <f>J39/H39</f>
        <v>3.8461538461538464E-2</v>
      </c>
      <c r="L39" s="166"/>
    </row>
    <row r="40" spans="1:12" ht="15.75" customHeight="1" thickBot="1" x14ac:dyDescent="0.3">
      <c r="A40" s="186" t="s">
        <v>57</v>
      </c>
      <c r="B40" s="187"/>
      <c r="C40" s="187"/>
      <c r="D40" s="187"/>
      <c r="E40" s="187"/>
      <c r="F40" s="17"/>
      <c r="G40" s="54" t="s">
        <v>16</v>
      </c>
      <c r="H40" s="119">
        <v>11070.5</v>
      </c>
      <c r="I40" s="119">
        <v>11765</v>
      </c>
      <c r="J40" s="50">
        <f>I40-H40</f>
        <v>694.5</v>
      </c>
      <c r="K40" s="51">
        <f>J40/H40</f>
        <v>6.2734293843999825E-2</v>
      </c>
      <c r="L40" s="167"/>
    </row>
    <row r="41" spans="1:12" ht="12" customHeight="1" thickBot="1" x14ac:dyDescent="0.25">
      <c r="A41" s="187"/>
      <c r="B41" s="187"/>
      <c r="C41" s="187"/>
      <c r="D41" s="187"/>
      <c r="E41" s="187"/>
      <c r="F41" s="17"/>
      <c r="G41" s="5"/>
      <c r="H41" s="9"/>
      <c r="I41" s="9"/>
    </row>
    <row r="42" spans="1:12" ht="13.5" customHeight="1" thickBot="1" x14ac:dyDescent="0.25">
      <c r="A42" s="187"/>
      <c r="B42" s="187"/>
      <c r="C42" s="187"/>
      <c r="D42" s="187"/>
      <c r="E42" s="187"/>
      <c r="F42" s="17"/>
      <c r="G42" s="156" t="s">
        <v>30</v>
      </c>
      <c r="H42" s="157"/>
      <c r="I42" s="157"/>
      <c r="J42" s="19">
        <v>2016</v>
      </c>
      <c r="K42" s="19">
        <v>2017</v>
      </c>
      <c r="L42" s="168"/>
    </row>
    <row r="43" spans="1:12" ht="12.75" customHeight="1" x14ac:dyDescent="0.25">
      <c r="A43" s="187"/>
      <c r="B43" s="187"/>
      <c r="C43" s="187"/>
      <c r="D43" s="187"/>
      <c r="E43" s="187"/>
      <c r="F43" s="33"/>
      <c r="G43" s="190" t="s">
        <v>21</v>
      </c>
      <c r="H43" s="191"/>
      <c r="I43" s="191"/>
      <c r="J43" s="36">
        <f>H37/H24</f>
        <v>5.1067193675889327E-2</v>
      </c>
      <c r="K43" s="37">
        <f>I37/I24</f>
        <v>5.5000406206840526E-2</v>
      </c>
      <c r="L43" s="169"/>
    </row>
    <row r="44" spans="1:12" ht="12.75" customHeight="1" x14ac:dyDescent="0.25">
      <c r="A44" s="187"/>
      <c r="B44" s="187"/>
      <c r="C44" s="187"/>
      <c r="D44" s="187"/>
      <c r="E44" s="187"/>
      <c r="F44" s="33"/>
      <c r="G44" s="188" t="s">
        <v>18</v>
      </c>
      <c r="H44" s="189"/>
      <c r="I44" s="189"/>
      <c r="J44" s="23">
        <f>H38/B24</f>
        <v>5.1333333333333335E-2</v>
      </c>
      <c r="K44" s="11">
        <f>I38/C24</f>
        <v>5.6527035392633915E-2</v>
      </c>
      <c r="L44" s="170"/>
    </row>
    <row r="45" spans="1:12" ht="12" customHeight="1" x14ac:dyDescent="0.25">
      <c r="A45" s="187"/>
      <c r="B45" s="187"/>
      <c r="C45" s="187"/>
      <c r="D45" s="187"/>
      <c r="E45" s="187"/>
      <c r="F45" s="34"/>
      <c r="G45" s="160" t="s">
        <v>19</v>
      </c>
      <c r="H45" s="161"/>
      <c r="I45" s="161"/>
      <c r="J45" s="23">
        <f>H39/H24</f>
        <v>8.0158102766798425E-2</v>
      </c>
      <c r="K45" s="11">
        <f>I39/I24</f>
        <v>8.5547160614184742E-2</v>
      </c>
      <c r="L45" s="171" t="s">
        <v>50</v>
      </c>
    </row>
    <row r="46" spans="1:12" ht="3.75" hidden="1" customHeight="1" x14ac:dyDescent="0.25">
      <c r="A46" s="187"/>
      <c r="B46" s="187"/>
      <c r="C46" s="187"/>
      <c r="D46" s="187"/>
      <c r="E46" s="187"/>
      <c r="F46" s="34"/>
      <c r="G46" s="160" t="s">
        <v>20</v>
      </c>
      <c r="H46" s="161"/>
      <c r="I46" s="161"/>
      <c r="J46" s="23">
        <f>H40/B24</f>
        <v>7.3072607260726077E-2</v>
      </c>
      <c r="K46" s="11">
        <f>I40/C24</f>
        <v>7.8313774304561698E-2</v>
      </c>
      <c r="L46" s="172"/>
    </row>
    <row r="47" spans="1:12" ht="15" customHeight="1" thickBot="1" x14ac:dyDescent="0.3">
      <c r="A47" s="35" t="s">
        <v>45</v>
      </c>
      <c r="F47" s="17"/>
      <c r="G47" s="173" t="s">
        <v>20</v>
      </c>
      <c r="H47" s="174"/>
      <c r="I47" s="174"/>
      <c r="J47" s="24">
        <f>H40/B24</f>
        <v>7.3072607260726077E-2</v>
      </c>
      <c r="K47" s="12">
        <f>I40/C24</f>
        <v>7.8313774304561698E-2</v>
      </c>
      <c r="L47" s="172"/>
    </row>
    <row r="48" spans="1:12" x14ac:dyDescent="0.2">
      <c r="L48" s="56" t="s">
        <v>91</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s>
  <sheetData>
    <row r="2" spans="1:6" x14ac:dyDescent="0.2">
      <c r="B2" t="s">
        <v>62</v>
      </c>
      <c r="C2" t="s">
        <v>63</v>
      </c>
      <c r="E2" t="s">
        <v>64</v>
      </c>
      <c r="F2" t="s">
        <v>65</v>
      </c>
    </row>
    <row r="3" spans="1:6" x14ac:dyDescent="0.2">
      <c r="A3" t="s">
        <v>66</v>
      </c>
      <c r="B3">
        <f>IF((SUM('Sheet 1'!B4:B23))=('Sheet 1'!B24),0,1)</f>
        <v>0</v>
      </c>
      <c r="C3">
        <f>IF(SUM('Sheet 1'!C4:C23)='Sheet 1'!C24,0,1)</f>
        <v>0</v>
      </c>
      <c r="E3">
        <f>IF(SUM('Sheet 1'!H4:H23)='Sheet 1'!H24,0,1)</f>
        <v>0</v>
      </c>
      <c r="F3">
        <f>IF(SUM('Sheet 1'!I4:I23)='Sheet 1'!I24,0,1)</f>
        <v>0</v>
      </c>
    </row>
    <row r="4" spans="1:6" x14ac:dyDescent="0.2">
      <c r="A4" t="s">
        <v>67</v>
      </c>
      <c r="B4">
        <f>IF(SUM('Sheet 1'!B24:B25)='Sheet 1'!B26,0,1)</f>
        <v>0</v>
      </c>
      <c r="C4">
        <f>IF(SUM('Sheet 1'!C24:C25)='Sheet 1'!C26,0,1)</f>
        <v>0</v>
      </c>
      <c r="E4">
        <f>IF(SUM('Sheet 1'!H24:H25)='Sheet 1'!H26,0,1)</f>
        <v>0</v>
      </c>
      <c r="F4">
        <f>IF(SUM('Sheet 1'!I24:I25)='Sheet 1'!I26,0,1)</f>
        <v>0</v>
      </c>
    </row>
    <row r="6" spans="1:6" x14ac:dyDescent="0.2">
      <c r="A6" t="s">
        <v>68</v>
      </c>
      <c r="E6">
        <f>IF(SUM('Sheet 1'!B35:B39)='Sheet 1'!H24,0,1)</f>
        <v>0</v>
      </c>
      <c r="F6">
        <f>IF(SUM('Sheet 1'!C35:C39)='Sheet 1'!I24,0,1)</f>
        <v>0</v>
      </c>
    </row>
    <row r="8" spans="1:6" x14ac:dyDescent="0.2">
      <c r="A8" t="s">
        <v>69</v>
      </c>
      <c r="B8">
        <f>IF('Sheet 1'!H34+'Sheet 1'!H40='Sheet 1'!B24,0,1)</f>
        <v>0</v>
      </c>
      <c r="C8">
        <f>IF('Sheet 1'!I34+'Sheet 1'!I40='Sheet 1'!C24,0,1)</f>
        <v>1</v>
      </c>
      <c r="E8">
        <f>IF('Sheet 1'!H33+'Sheet 1'!H39='Sheet 1'!H24,0,1)</f>
        <v>0</v>
      </c>
      <c r="F8">
        <f>IF('Sheet 1'!I33+'Sheet 1'!I39='Sheet 1'!I24,0,1)</f>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2017-05-01T17:06:26Z</dcterms:modified>
</cp:coreProperties>
</file>